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Светланы\БЮДЖЕТ 2024\Проект решения за 2024 год Б\"/>
    </mc:Choice>
  </mc:AlternateContent>
  <bookViews>
    <workbookView xWindow="480" yWindow="288" windowWidth="19320" windowHeight="7176"/>
  </bookViews>
  <sheets>
    <sheet name="дох. за 2022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декабрь" localSheetId="0">#REF!</definedName>
    <definedName name="декабрь">#REF!</definedName>
    <definedName name="_xlnm.Print_Titles" localSheetId="0">'дох. за 2022'!$9:$10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формат" localSheetId="0">#REF!</definedName>
    <definedName name="формат">#REF!</definedName>
  </definedNames>
  <calcPr calcId="152511"/>
</workbook>
</file>

<file path=xl/calcChain.xml><?xml version="1.0" encoding="utf-8"?>
<calcChain xmlns="http://schemas.openxmlformats.org/spreadsheetml/2006/main">
  <c r="F20" i="1" l="1"/>
  <c r="F42" i="1" l="1"/>
  <c r="F45" i="1"/>
  <c r="C45" i="1"/>
  <c r="F49" i="1" l="1"/>
  <c r="F59" i="1"/>
  <c r="F57" i="1"/>
  <c r="F21" i="1"/>
  <c r="F23" i="1"/>
  <c r="F34" i="1" l="1"/>
  <c r="E34" i="1"/>
  <c r="D34" i="1"/>
  <c r="C34" i="1"/>
  <c r="F31" i="1" l="1"/>
  <c r="F29" i="1" l="1"/>
  <c r="F25" i="1" l="1"/>
  <c r="F18" i="1"/>
  <c r="F53" i="1"/>
  <c r="F41" i="1" s="1"/>
  <c r="F40" i="1" s="1"/>
  <c r="E53" i="1"/>
  <c r="D53" i="1"/>
  <c r="C53" i="1"/>
  <c r="E49" i="1"/>
  <c r="D49" i="1"/>
  <c r="C49" i="1"/>
  <c r="C42" i="1"/>
  <c r="E37" i="1"/>
  <c r="D37" i="1"/>
  <c r="C37" i="1"/>
  <c r="E31" i="1"/>
  <c r="E29" i="1" s="1"/>
  <c r="D31" i="1"/>
  <c r="D29" i="1" s="1"/>
  <c r="C31" i="1"/>
  <c r="C29" i="1" s="1"/>
  <c r="E25" i="1"/>
  <c r="D25" i="1"/>
  <c r="C25" i="1"/>
  <c r="E18" i="1"/>
  <c r="D18" i="1"/>
  <c r="C18" i="1"/>
  <c r="F13" i="1"/>
  <c r="E13" i="1"/>
  <c r="D13" i="1"/>
  <c r="C13" i="1"/>
  <c r="F12" i="1" l="1"/>
  <c r="D12" i="1"/>
  <c r="C12" i="1"/>
  <c r="E12" i="1"/>
  <c r="C41" i="1"/>
  <c r="C40" i="1" s="1"/>
  <c r="E41" i="1"/>
  <c r="E40" i="1" s="1"/>
  <c r="D41" i="1"/>
  <c r="D40" i="1" s="1"/>
  <c r="F61" i="1" l="1"/>
  <c r="D61" i="1"/>
  <c r="E61" i="1"/>
  <c r="C61" i="1"/>
</calcChain>
</file>

<file path=xl/sharedStrings.xml><?xml version="1.0" encoding="utf-8"?>
<sst xmlns="http://schemas.openxmlformats.org/spreadsheetml/2006/main" count="116" uniqueCount="114">
  <si>
    <t>Наименование доходов</t>
  </si>
  <si>
    <t>Код  классификации доходов бюджетов Российской Федерации</t>
  </si>
  <si>
    <t>План на 31.12.2014г., тыс.руб.</t>
  </si>
  <si>
    <t>скрыть</t>
  </si>
  <si>
    <t>утвержд.</t>
  </si>
  <si>
    <t>уточнен.</t>
  </si>
  <si>
    <t>ЛБО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</si>
  <si>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</si>
  <si>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</si>
  <si>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</si>
  <si>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</si>
  <si>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</si>
  <si>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</si>
  <si>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</si>
  <si>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Налоги на имущество</t>
  </si>
  <si>
    <t>00010600000000000000</t>
  </si>
  <si>
    <t>Государственная пошлина</t>
  </si>
  <si>
    <t>00010800000000000000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</si>
  <si>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</si>
  <si>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</si>
  <si>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от продажи материальных и нематериальных активов</t>
  </si>
  <si>
    <t>00011400000000000000</t>
  </si>
  <si>
    <t>Прочие неналоговые доходы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</si>
  <si>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</si>
  <si>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</si>
  <si>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</si>
  <si>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</si>
  <si>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Субвенции бюджетам субъектов Российской Федерации и муниципальных образований</t>
  </si>
  <si>
    <t>00020203078050000151</t>
  </si>
  <si>
    <t>Субвенциии бюджетам муниципальных образований на модернизацию региональных систем общего образования</t>
  </si>
  <si>
    <t>Иные межбюджетные трансферты</t>
  </si>
  <si>
    <t>ВСЕГО ДОХОДОВ</t>
  </si>
  <si>
    <t>+</t>
  </si>
  <si>
    <t>Приложение № 2</t>
  </si>
  <si>
    <t>00010601030100000110</t>
  </si>
  <si>
    <t>Земельный налог</t>
  </si>
  <si>
    <t>00010606000100000110</t>
  </si>
  <si>
    <t>00011105025100000120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</si>
  <si>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</si>
  <si>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</si>
  <si>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</si>
  <si>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</si>
  <si>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</si>
  <si>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</si>
  <si>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</si>
  <si>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00011700000000000000</t>
  </si>
  <si>
    <t>00011705050100000180</t>
  </si>
  <si>
    <t>Прочие неналоговые поступления бюджетов поселений</t>
  </si>
  <si>
    <t>00020204012100001151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</si>
  <si>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</si>
  <si>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</si>
  <si>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Доходы от оказания платных услуг (работ) и компенсации затрат государства</t>
  </si>
  <si>
    <t>00011300000000000000</t>
  </si>
  <si>
    <t>Доходы, поступающие в порядке возмещения расходов, понесенных в связи с эксплуатацией имущества сельских поселений</t>
  </si>
  <si>
    <t>00011302065100000130</t>
  </si>
  <si>
    <t>Единый сельскохозяйственный налог</t>
  </si>
  <si>
    <t>00010500000000000000</t>
  </si>
  <si>
    <t>ПРОЕКТ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</si>
  <si>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</si>
  <si>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бюджетной системы Российской Федерации</t>
  </si>
  <si>
    <t>00020220000000000150</t>
  </si>
  <si>
    <t>Прочие субсидии бюджетам сельских поселений</t>
  </si>
  <si>
    <t>00020229999100000150</t>
  </si>
  <si>
    <t>00020230000000000150</t>
  </si>
  <si>
    <t>00020235118100000150</t>
  </si>
  <si>
    <t>00020240014100000150</t>
  </si>
  <si>
    <t>00020249999100000150</t>
  </si>
  <si>
    <t>00020240000000000150</t>
  </si>
  <si>
    <t>Субсидии бюджетам сельских поселений на обеспечение устойчивого развития сельских территорий</t>
  </si>
  <si>
    <t>00020225567100000150</t>
  </si>
  <si>
    <t>Налоги на совокупный доход</t>
  </si>
  <si>
    <t>00010503010100000110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</si>
  <si>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</si>
  <si>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сельских поселений</t>
  </si>
  <si>
    <t>00020705030100000150</t>
  </si>
  <si>
    <t>00020215001100000150</t>
  </si>
  <si>
    <t>00020210000000000150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</si>
  <si>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</si>
  <si>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00011600000000000000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</si>
  <si>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</si>
  <si>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</si>
  <si>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</si>
  <si>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к решению  "Об исполнении бюджета</t>
  </si>
  <si>
    <t>00010900000000000000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</si>
  <si>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</si>
  <si>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</si>
  <si>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>00010904053100000110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</si>
  <si>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</si>
  <si>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Невыясненные поступления, зачисляемые в бюджеты сельских поселений</t>
  </si>
  <si>
    <t>00011701050100000180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</si>
  <si>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</si>
  <si>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</si>
  <si>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Единая субвенция бюджетам сельских поселений</t>
  </si>
  <si>
    <t>00020239998100000150</t>
  </si>
  <si>
    <t>Прочие безвозмездные поступления</t>
  </si>
  <si>
    <t>Возврат прочих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</si>
  <si>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</si>
  <si>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00020700000000000150</t>
  </si>
  <si>
    <t>00021900000000000150</t>
  </si>
  <si>
    <t>00021960010100000150</t>
  </si>
  <si>
    <t>00010804020011000110</t>
  </si>
  <si>
    <t>00011402053100000410</t>
  </si>
  <si>
    <t>Исполнено,                    сумма, рублей</t>
  </si>
  <si>
    <t>00020215002100000150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</si>
  <si>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</si>
  <si>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</si>
  <si>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Налог на имущество физ. лиц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</si>
  <si>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</si>
  <si>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сельского поселения "Благовещенское" Вельского</t>
  </si>
  <si>
    <t>00011602020020000140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</si>
  <si>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</si>
  <si>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муниципального района Архангельской области за 2024 год"</t>
  </si>
  <si>
    <t>от  ________2025 года № ____</t>
  </si>
  <si>
    <t xml:space="preserve">                   Доходы бюджета сельского поселения «Благовещенское» по кодам видов доходов, подвидов доходов, классификации операций сектора государственного управления, относящихся к доходам бюджета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</si>
</sst>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&quot; р.&quot;_-;\-* #,##0.00&quot; р.&quot;_-;_-* \-??&quot; р.&quot;_-;_-@_-"/>
  </numFmts>
  <fonts count="8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6" fontId="1" fillId="0" borderId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2" fontId="2" fillId="2" borderId="0" xfId="0" applyNumberFormat="1" applyFont="1" applyFill="1"/>
    <xf numFmtId="0" fontId="2" fillId="2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3" fillId="2" borderId="0" xfId="0" applyFont="1" applyFill="1"/>
    <xf numFmtId="0" fontId="6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4"/>
  <sheetViews>
    <sheetView tabSelected="1" workbookViewId="0">
      <selection activeCell="F61" sqref="F61"/>
    </sheetView>
  </sheetViews>
  <sheetFormatPr defaultRowHeight="11.4" x14ac:dyDescent="0.2"/>
  <cols>
    <col min="1" max="1" width="77" style="4" customWidth="1"/>
    <col min="2" max="2" width="32.140625" style="5" customWidth="1"/>
    <col min="3" max="3" width="14" style="5" hidden="1" customWidth="1"/>
    <col min="4" max="4" width="14.140625" style="7" hidden="1" customWidth="1"/>
    <col min="5" max="5" width="12" style="7" hidden="1" customWidth="1"/>
    <col min="6" max="6" width="22" style="7" customWidth="1"/>
  </cols>
  <sheetData>
    <row r="1" spans="1:7" x14ac:dyDescent="0.2">
      <c r="F1" s="39" t="s">
        <v>57</v>
      </c>
      <c r="G1" s="36"/>
    </row>
    <row r="2" spans="1:7" ht="13.8" x14ac:dyDescent="0.25">
      <c r="B2" s="38"/>
      <c r="C2" s="26"/>
      <c r="D2" s="26"/>
      <c r="E2" s="26"/>
      <c r="F2" s="38" t="s">
        <v>33</v>
      </c>
      <c r="G2" s="36"/>
    </row>
    <row r="3" spans="1:7" ht="13.8" x14ac:dyDescent="0.25">
      <c r="B3" s="37"/>
      <c r="C3" s="26"/>
      <c r="D3" s="26"/>
      <c r="E3" s="26"/>
      <c r="F3" s="37" t="s">
        <v>82</v>
      </c>
      <c r="G3" s="36"/>
    </row>
    <row r="4" spans="1:7" ht="13.8" x14ac:dyDescent="0.25">
      <c r="B4" s="37"/>
      <c r="C4" s="26"/>
      <c r="D4" s="26"/>
      <c r="E4" s="26"/>
      <c r="F4" s="37" t="s">
        <v>108</v>
      </c>
      <c r="G4" s="36"/>
    </row>
    <row r="5" spans="1:7" ht="13.8" x14ac:dyDescent="0.25">
      <c r="B5" s="37"/>
      <c r="C5" s="26"/>
      <c r="D5" s="26"/>
      <c r="E5" s="26"/>
      <c r="F5" s="37" t="s">
        <v>111</v>
      </c>
      <c r="G5" s="36"/>
    </row>
    <row r="6" spans="1:7" ht="13.8" x14ac:dyDescent="0.25">
      <c r="B6" s="37"/>
      <c r="C6" s="26"/>
      <c r="D6" s="26"/>
      <c r="E6" s="26"/>
      <c r="F6" s="37" t="s">
        <v>112</v>
      </c>
    </row>
    <row r="7" spans="1:7" ht="54.75" customHeight="1" x14ac:dyDescent="0.2">
      <c r="A7" s="49" t="s">
        <v>113</v>
      </c>
      <c r="B7" s="49"/>
      <c r="C7" s="49"/>
      <c r="D7" s="49"/>
      <c r="E7" s="49"/>
      <c r="F7" s="49"/>
    </row>
    <row r="8" spans="1:7" ht="12.75" customHeight="1" x14ac:dyDescent="0.2">
      <c r="A8" s="1"/>
      <c r="B8" s="2"/>
      <c r="C8" s="2"/>
      <c r="D8" s="3"/>
      <c r="E8" s="3"/>
      <c r="F8" s="3"/>
    </row>
    <row r="9" spans="1:7" ht="29.25" customHeight="1" x14ac:dyDescent="0.2">
      <c r="A9" s="50" t="s">
        <v>0</v>
      </c>
      <c r="B9" s="52" t="s">
        <v>1</v>
      </c>
      <c r="C9" s="54" t="s">
        <v>2</v>
      </c>
      <c r="D9" s="54"/>
      <c r="E9" s="27" t="s">
        <v>3</v>
      </c>
      <c r="F9" s="55" t="s">
        <v>102</v>
      </c>
    </row>
    <row r="10" spans="1:7" ht="12" customHeight="1" x14ac:dyDescent="0.2">
      <c r="A10" s="51"/>
      <c r="B10" s="53"/>
      <c r="C10" s="28" t="s">
        <v>4</v>
      </c>
      <c r="D10" s="28" t="s">
        <v>5</v>
      </c>
      <c r="E10" s="28" t="s">
        <v>6</v>
      </c>
      <c r="F10" s="55"/>
    </row>
    <row r="11" spans="1:7" ht="14.25" customHeight="1" x14ac:dyDescent="0.25">
      <c r="A11" s="8">
        <v>1</v>
      </c>
      <c r="B11" s="9" t="s">
        <v>7</v>
      </c>
      <c r="C11" s="10">
        <v>3</v>
      </c>
      <c r="D11" s="11">
        <v>4</v>
      </c>
      <c r="E11" s="11"/>
      <c r="F11" s="11">
        <v>5</v>
      </c>
    </row>
    <row r="12" spans="1:7" ht="13.8" x14ac:dyDescent="0.2">
      <c r="A12" s="12" t="s">
        <v>8</v>
      </c>
      <c r="B12" s="13" t="s">
        <v>9</v>
      </c>
      <c r="C12" s="14" t="e">
        <f>C13+#REF!+C18+C21+#REF!+C25+#REF!+#REF!+C31+C37+#REF!</f>
        <v>#REF!</v>
      </c>
      <c r="D12" s="14" t="e">
        <f>D13+#REF!+D18+D21+#REF!+D25+#REF!+#REF!+D31+D37+#REF!</f>
        <v>#REF!</v>
      </c>
      <c r="E12" s="14" t="e">
        <f>E13+#REF!+E18+E21+#REF!+E25+#REF!+#REF!+E31+E37+#REF!</f>
        <v>#REF!</v>
      </c>
      <c r="F12" s="42">
        <f>F13+F18+F21+F25+F31+F37+F29+F15+F16+F34+F23</f>
        <v>1750807.63</v>
      </c>
    </row>
    <row r="13" spans="1:7" ht="13.5" customHeight="1" x14ac:dyDescent="0.2">
      <c r="A13" s="12" t="s">
        <v>10</v>
      </c>
      <c r="B13" s="13" t="s">
        <v>11</v>
      </c>
      <c r="C13" s="15">
        <f>C14</f>
        <v>181075</v>
      </c>
      <c r="D13" s="15">
        <f>D14</f>
        <v>181075</v>
      </c>
      <c r="E13" s="15">
        <f>E14</f>
        <v>0</v>
      </c>
      <c r="F13" s="43">
        <f>F14</f>
        <v>834826.28</v>
      </c>
    </row>
    <row r="14" spans="1:7" ht="13.5" customHeight="1" x14ac:dyDescent="0.2">
      <c r="A14" s="16" t="s">
        <v>12</v>
      </c>
      <c r="B14" s="17" t="s">
        <v>13</v>
      </c>
      <c r="C14" s="18">
        <v>181075</v>
      </c>
      <c r="D14" s="18">
        <v>181075</v>
      </c>
      <c r="E14" s="18"/>
      <c r="F14" s="44">
        <v>834826.28</v>
      </c>
    </row>
    <row r="15" spans="1:7" ht="13.5" hidden="1" customHeight="1" x14ac:dyDescent="0.2">
      <c r="A15" s="16" t="s">
        <v>55</v>
      </c>
      <c r="B15" s="13" t="s">
        <v>56</v>
      </c>
      <c r="C15" s="18"/>
      <c r="D15" s="18"/>
      <c r="E15" s="18"/>
      <c r="F15" s="45">
        <v>0</v>
      </c>
    </row>
    <row r="16" spans="1:7" ht="13.5" hidden="1" customHeight="1" x14ac:dyDescent="0.2">
      <c r="A16" s="12" t="s">
        <v>70</v>
      </c>
      <c r="B16" s="13" t="s">
        <v>56</v>
      </c>
      <c r="C16" s="18"/>
      <c r="D16" s="18"/>
      <c r="E16" s="18"/>
      <c r="F16" s="45"/>
    </row>
    <row r="17" spans="1:6" ht="13.5" hidden="1" customHeight="1" x14ac:dyDescent="0.2">
      <c r="A17" s="16" t="s">
        <v>55</v>
      </c>
      <c r="B17" s="17" t="s">
        <v>71</v>
      </c>
      <c r="C17" s="18"/>
      <c r="D17" s="18"/>
      <c r="E17" s="18"/>
      <c r="F17" s="44">
        <v>0</v>
      </c>
    </row>
    <row r="18" spans="1:6" ht="15" customHeight="1" x14ac:dyDescent="0.2">
      <c r="A18" s="12" t="s">
        <v>14</v>
      </c>
      <c r="B18" s="13" t="s">
        <v>15</v>
      </c>
      <c r="C18" s="15">
        <f>C19</f>
        <v>0</v>
      </c>
      <c r="D18" s="15">
        <f>D19</f>
        <v>0</v>
      </c>
      <c r="E18" s="15">
        <f>E19</f>
        <v>21225</v>
      </c>
      <c r="F18" s="43">
        <f>F19+F20</f>
        <v>536675.82999999996</v>
      </c>
    </row>
    <row r="19" spans="1:6" ht="15.75" customHeight="1" x14ac:dyDescent="0.2">
      <c r="A19" s="16" t="s">
        <v>106</v>
      </c>
      <c r="B19" s="17" t="s">
        <v>34</v>
      </c>
      <c r="C19" s="18">
        <v>0</v>
      </c>
      <c r="D19" s="18">
        <v>0</v>
      </c>
      <c r="E19" s="18">
        <v>21225</v>
      </c>
      <c r="F19" s="44">
        <v>169452.65</v>
      </c>
    </row>
    <row r="20" spans="1:6" ht="15.75" customHeight="1" x14ac:dyDescent="0.2">
      <c r="A20" s="16" t="s">
        <v>35</v>
      </c>
      <c r="B20" s="17" t="s">
        <v>36</v>
      </c>
      <c r="C20" s="18">
        <v>0</v>
      </c>
      <c r="D20" s="18">
        <v>0</v>
      </c>
      <c r="E20" s="18">
        <v>21225</v>
      </c>
      <c r="F20" s="44">
        <f>95311+271912.18</f>
        <v>367223.18</v>
      </c>
    </row>
    <row r="21" spans="1:6" ht="18" customHeight="1" x14ac:dyDescent="0.2">
      <c r="A21" s="12" t="s">
        <v>16</v>
      </c>
      <c r="B21" s="13" t="s">
        <v>17</v>
      </c>
      <c r="C21" s="15">
        <v>4988</v>
      </c>
      <c r="D21" s="15">
        <v>4988</v>
      </c>
      <c r="E21" s="15"/>
      <c r="F21" s="43">
        <f>F22</f>
        <v>11980</v>
      </c>
    </row>
    <row r="22" spans="1:6" ht="61.5" customHeight="1" x14ac:dyDescent="0.2">
      <c r="A22" s="16" t="s">
        <v>87</v>
      </c>
      <c r="B22" s="17" t="s">
        <v>100</v>
      </c>
      <c r="C22" s="15"/>
      <c r="D22" s="15"/>
      <c r="E22" s="15"/>
      <c r="F22" s="46">
        <v>11980</v>
      </c>
    </row>
    <row r="23" spans="1:6" ht="29.25" hidden="1" customHeight="1" x14ac:dyDescent="0.2">
      <c r="A23" s="12" t="s">
        <v>84</v>
      </c>
      <c r="B23" s="13" t="s">
        <v>83</v>
      </c>
      <c r="C23" s="15"/>
      <c r="D23" s="15"/>
      <c r="E23" s="15"/>
      <c r="F23" s="43">
        <f>F24</f>
        <v>0</v>
      </c>
    </row>
    <row r="24" spans="1:6" ht="35.25" hidden="1" customHeight="1" x14ac:dyDescent="0.2">
      <c r="A24" s="16" t="s">
        <v>85</v>
      </c>
      <c r="B24" s="17" t="s">
        <v>86</v>
      </c>
      <c r="C24" s="15"/>
      <c r="D24" s="15"/>
      <c r="E24" s="15"/>
      <c r="F24" s="46">
        <v>0</v>
      </c>
    </row>
    <row r="25" spans="1:6" ht="32.25" customHeight="1" x14ac:dyDescent="0.2">
      <c r="A25" s="12" t="s">
        <v>18</v>
      </c>
      <c r="B25" s="13" t="s">
        <v>19</v>
      </c>
      <c r="C25" s="15" t="e">
        <f>C27+C28+#REF!+C26</f>
        <v>#REF!</v>
      </c>
      <c r="D25" s="15" t="e">
        <f>D27+D28+#REF!+D26</f>
        <v>#REF!</v>
      </c>
      <c r="E25" s="15" t="e">
        <f>E27+E28+#REF!</f>
        <v>#REF!</v>
      </c>
      <c r="F25" s="43">
        <f>F27+F28+F26</f>
        <v>275783.52</v>
      </c>
    </row>
    <row r="26" spans="1:6" ht="66.75" hidden="1" customHeight="1" x14ac:dyDescent="0.2">
      <c r="A26" s="16" t="s">
        <v>38</v>
      </c>
      <c r="B26" s="17" t="s">
        <v>37</v>
      </c>
      <c r="C26" s="20">
        <v>100</v>
      </c>
      <c r="D26" s="20">
        <v>2400</v>
      </c>
      <c r="E26" s="20"/>
      <c r="F26" s="46">
        <v>0</v>
      </c>
    </row>
    <row r="27" spans="1:6" ht="70.5" customHeight="1" x14ac:dyDescent="0.2">
      <c r="A27" s="16" t="s">
        <v>40</v>
      </c>
      <c r="B27" s="17" t="s">
        <v>39</v>
      </c>
      <c r="C27" s="20">
        <v>11331</v>
      </c>
      <c r="D27" s="20">
        <v>11331</v>
      </c>
      <c r="E27" s="20"/>
      <c r="F27" s="46">
        <v>275783.52</v>
      </c>
    </row>
    <row r="28" spans="1:6" ht="78.75" hidden="1" customHeight="1" x14ac:dyDescent="0.2">
      <c r="A28" s="16" t="s">
        <v>42</v>
      </c>
      <c r="B28" s="17" t="s">
        <v>41</v>
      </c>
      <c r="C28" s="18">
        <v>1406</v>
      </c>
      <c r="D28" s="18">
        <v>1406</v>
      </c>
      <c r="E28" s="18"/>
      <c r="F28" s="44">
        <v>0</v>
      </c>
    </row>
    <row r="29" spans="1:6" ht="39" hidden="1" customHeight="1" x14ac:dyDescent="0.2">
      <c r="A29" s="12" t="s">
        <v>51</v>
      </c>
      <c r="B29" s="13" t="s">
        <v>52</v>
      </c>
      <c r="C29" s="15" t="e">
        <f>#REF!+C31+#REF!+C30</f>
        <v>#REF!</v>
      </c>
      <c r="D29" s="15" t="e">
        <f>#REF!+D31+#REF!+D30</f>
        <v>#REF!</v>
      </c>
      <c r="E29" s="15" t="e">
        <f>#REF!+E31+#REF!</f>
        <v>#REF!</v>
      </c>
      <c r="F29" s="43">
        <f>F30</f>
        <v>0</v>
      </c>
    </row>
    <row r="30" spans="1:6" ht="78.75" hidden="1" customHeight="1" x14ac:dyDescent="0.2">
      <c r="A30" s="29" t="s">
        <v>53</v>
      </c>
      <c r="B30" s="17" t="s">
        <v>54</v>
      </c>
      <c r="C30" s="18">
        <v>1406</v>
      </c>
      <c r="D30" s="18">
        <v>1406</v>
      </c>
      <c r="E30" s="18"/>
      <c r="F30" s="44">
        <v>0</v>
      </c>
    </row>
    <row r="31" spans="1:6" ht="15" customHeight="1" x14ac:dyDescent="0.2">
      <c r="A31" s="12" t="s">
        <v>20</v>
      </c>
      <c r="B31" s="13" t="s">
        <v>21</v>
      </c>
      <c r="C31" s="19" t="e">
        <f>C33+#REF!</f>
        <v>#REF!</v>
      </c>
      <c r="D31" s="19" t="e">
        <f>D33+#REF!</f>
        <v>#REF!</v>
      </c>
      <c r="E31" s="19" t="e">
        <f>E33+#REF!</f>
        <v>#REF!</v>
      </c>
      <c r="F31" s="45">
        <f>F33+F32</f>
        <v>91542</v>
      </c>
    </row>
    <row r="32" spans="1:6" ht="78" hidden="1" customHeight="1" x14ac:dyDescent="0.2">
      <c r="A32" s="16" t="s">
        <v>58</v>
      </c>
      <c r="B32" s="17" t="s">
        <v>101</v>
      </c>
      <c r="C32" s="18">
        <v>3381</v>
      </c>
      <c r="D32" s="18">
        <v>3381</v>
      </c>
      <c r="E32" s="18"/>
      <c r="F32" s="44">
        <v>0</v>
      </c>
    </row>
    <row r="33" spans="1:6" ht="47.25" customHeight="1" x14ac:dyDescent="0.2">
      <c r="A33" s="16" t="s">
        <v>44</v>
      </c>
      <c r="B33" s="17" t="s">
        <v>43</v>
      </c>
      <c r="C33" s="18">
        <v>3381</v>
      </c>
      <c r="D33" s="18">
        <v>3381</v>
      </c>
      <c r="E33" s="18"/>
      <c r="F33" s="44">
        <v>91542</v>
      </c>
    </row>
    <row r="34" spans="1:6" ht="13.5" customHeight="1" x14ac:dyDescent="0.2">
      <c r="A34" s="12" t="s">
        <v>79</v>
      </c>
      <c r="B34" s="13" t="s">
        <v>78</v>
      </c>
      <c r="C34" s="19" t="e">
        <f>#REF!</f>
        <v>#REF!</v>
      </c>
      <c r="D34" s="19" t="e">
        <f>#REF!</f>
        <v>#REF!</v>
      </c>
      <c r="E34" s="19" t="e">
        <f>#REF!</f>
        <v>#REF!</v>
      </c>
      <c r="F34" s="45">
        <f>SUM(F35:F36)</f>
        <v>0</v>
      </c>
    </row>
    <row r="35" spans="1:6" ht="46.8" customHeight="1" x14ac:dyDescent="0.2">
      <c r="A35" s="16" t="s">
        <v>110</v>
      </c>
      <c r="B35" s="17" t="s">
        <v>109</v>
      </c>
      <c r="C35" s="18">
        <v>0</v>
      </c>
      <c r="D35" s="18">
        <v>0</v>
      </c>
      <c r="E35" s="18"/>
      <c r="F35" s="44">
        <v>0</v>
      </c>
    </row>
    <row r="36" spans="1:6" ht="63.75" hidden="1" customHeight="1" x14ac:dyDescent="0.2">
      <c r="A36" s="16" t="s">
        <v>80</v>
      </c>
      <c r="B36" s="17" t="s">
        <v>81</v>
      </c>
      <c r="C36" s="18">
        <v>0</v>
      </c>
      <c r="D36" s="18">
        <v>0</v>
      </c>
      <c r="E36" s="18"/>
      <c r="F36" s="44">
        <v>0</v>
      </c>
    </row>
    <row r="37" spans="1:6" ht="13.5" hidden="1" customHeight="1" x14ac:dyDescent="0.2">
      <c r="A37" s="12" t="s">
        <v>22</v>
      </c>
      <c r="B37" s="13" t="s">
        <v>45</v>
      </c>
      <c r="C37" s="19" t="e">
        <f>#REF!</f>
        <v>#REF!</v>
      </c>
      <c r="D37" s="19" t="e">
        <f>#REF!</f>
        <v>#REF!</v>
      </c>
      <c r="E37" s="19" t="e">
        <f>#REF!</f>
        <v>#REF!</v>
      </c>
      <c r="F37" s="45"/>
    </row>
    <row r="38" spans="1:6" ht="30" hidden="1" customHeight="1" x14ac:dyDescent="0.2">
      <c r="A38" s="16" t="s">
        <v>88</v>
      </c>
      <c r="B38" s="17" t="s">
        <v>89</v>
      </c>
      <c r="C38" s="18">
        <v>0</v>
      </c>
      <c r="D38" s="18">
        <v>0</v>
      </c>
      <c r="E38" s="18"/>
      <c r="F38" s="44"/>
    </row>
    <row r="39" spans="1:6" ht="13.5" hidden="1" customHeight="1" x14ac:dyDescent="0.2">
      <c r="A39" s="16" t="s">
        <v>47</v>
      </c>
      <c r="B39" s="17" t="s">
        <v>46</v>
      </c>
      <c r="C39" s="18">
        <v>0</v>
      </c>
      <c r="D39" s="18">
        <v>0</v>
      </c>
      <c r="E39" s="18"/>
      <c r="F39" s="44"/>
    </row>
    <row r="40" spans="1:6" ht="20.25" customHeight="1" x14ac:dyDescent="0.2">
      <c r="A40" s="12" t="s">
        <v>23</v>
      </c>
      <c r="B40" s="13" t="s">
        <v>24</v>
      </c>
      <c r="C40" s="15" t="e">
        <f>C41+#REF!</f>
        <v>#REF!</v>
      </c>
      <c r="D40" s="15" t="e">
        <f>D41+#REF!+D57</f>
        <v>#REF!</v>
      </c>
      <c r="E40" s="15" t="e">
        <f>E41+#REF!</f>
        <v>#REF!</v>
      </c>
      <c r="F40" s="43">
        <f>F41+F57+F59</f>
        <v>8031055.1499999994</v>
      </c>
    </row>
    <row r="41" spans="1:6" ht="27.6" x14ac:dyDescent="0.2">
      <c r="A41" s="40" t="s">
        <v>25</v>
      </c>
      <c r="B41" s="41" t="s">
        <v>26</v>
      </c>
      <c r="C41" s="21">
        <f>C42+C44+C49+C53</f>
        <v>36314.300000000003</v>
      </c>
      <c r="D41" s="21">
        <f>D42+D44+D49+D53</f>
        <v>39231.599999999999</v>
      </c>
      <c r="E41" s="21">
        <f>E42+E44+E49+E53</f>
        <v>0</v>
      </c>
      <c r="F41" s="47">
        <f>F42+F45+F49+F53</f>
        <v>8031055.1499999994</v>
      </c>
    </row>
    <row r="42" spans="1:6" ht="19.5" customHeight="1" x14ac:dyDescent="0.2">
      <c r="A42" s="30" t="s">
        <v>59</v>
      </c>
      <c r="B42" s="32" t="s">
        <v>76</v>
      </c>
      <c r="C42" s="15">
        <f>48259.8-14038.2</f>
        <v>34221.600000000006</v>
      </c>
      <c r="D42" s="15">
        <v>36933.1</v>
      </c>
      <c r="E42" s="15"/>
      <c r="F42" s="43">
        <f>SUM(F43:F44)</f>
        <v>3406008.8</v>
      </c>
    </row>
    <row r="43" spans="1:6" ht="46.8" customHeight="1" x14ac:dyDescent="0.2">
      <c r="A43" s="31" t="s">
        <v>77</v>
      </c>
      <c r="B43" s="33" t="s">
        <v>75</v>
      </c>
      <c r="C43" s="20"/>
      <c r="D43" s="20"/>
      <c r="E43" s="20"/>
      <c r="F43" s="46">
        <v>516855.74</v>
      </c>
    </row>
    <row r="44" spans="1:6" ht="32.4" customHeight="1" x14ac:dyDescent="0.2">
      <c r="A44" s="31" t="s">
        <v>104</v>
      </c>
      <c r="B44" s="33" t="s">
        <v>103</v>
      </c>
      <c r="C44" s="20"/>
      <c r="D44" s="20"/>
      <c r="E44" s="20"/>
      <c r="F44" s="46">
        <v>2889153.06</v>
      </c>
    </row>
    <row r="45" spans="1:6" ht="24.6" customHeight="1" x14ac:dyDescent="0.2">
      <c r="A45" s="30" t="s">
        <v>105</v>
      </c>
      <c r="B45" s="32" t="s">
        <v>60</v>
      </c>
      <c r="C45" s="15">
        <f>48259.8-14038.2</f>
        <v>34221.600000000006</v>
      </c>
      <c r="D45" s="15">
        <v>36933.1</v>
      </c>
      <c r="E45" s="15"/>
      <c r="F45" s="43">
        <f>F46+F47</f>
        <v>899066.43</v>
      </c>
    </row>
    <row r="46" spans="1:6" ht="33.75" hidden="1" customHeight="1" x14ac:dyDescent="0.2">
      <c r="A46" s="34" t="s">
        <v>90</v>
      </c>
      <c r="B46" s="35" t="s">
        <v>91</v>
      </c>
      <c r="C46" s="15"/>
      <c r="D46" s="15"/>
      <c r="E46" s="15"/>
      <c r="F46" s="46">
        <v>0</v>
      </c>
    </row>
    <row r="47" spans="1:6" ht="21.6" customHeight="1" x14ac:dyDescent="0.2">
      <c r="A47" s="16" t="s">
        <v>61</v>
      </c>
      <c r="B47" s="17" t="s">
        <v>62</v>
      </c>
      <c r="C47" s="20">
        <v>150152.79999999999</v>
      </c>
      <c r="D47" s="20">
        <v>150152.79999999999</v>
      </c>
      <c r="E47" s="20"/>
      <c r="F47" s="46">
        <v>899066.43</v>
      </c>
    </row>
    <row r="48" spans="1:6" ht="21.6" hidden="1" customHeight="1" x14ac:dyDescent="0.2">
      <c r="A48" s="16" t="s">
        <v>68</v>
      </c>
      <c r="B48" s="17" t="s">
        <v>69</v>
      </c>
      <c r="C48" s="20">
        <v>150152.79999999999</v>
      </c>
      <c r="D48" s="20">
        <v>150152.79999999999</v>
      </c>
      <c r="E48" s="20"/>
      <c r="F48" s="46">
        <v>0</v>
      </c>
    </row>
    <row r="49" spans="1:6" ht="32.4" customHeight="1" x14ac:dyDescent="0.2">
      <c r="A49" s="12" t="s">
        <v>27</v>
      </c>
      <c r="B49" s="13" t="s">
        <v>63</v>
      </c>
      <c r="C49" s="15">
        <f>SUM(C50:C51)</f>
        <v>1962.7</v>
      </c>
      <c r="D49" s="15">
        <f>SUM(D50:D51)</f>
        <v>1962.7</v>
      </c>
      <c r="E49" s="15">
        <f>SUM(E50:E51)</f>
        <v>0</v>
      </c>
      <c r="F49" s="43">
        <f>SUM(F50:F52)</f>
        <v>311196.63</v>
      </c>
    </row>
    <row r="50" spans="1:6" ht="49.5" customHeight="1" x14ac:dyDescent="0.2">
      <c r="A50" s="16" t="s">
        <v>107</v>
      </c>
      <c r="B50" s="17" t="s">
        <v>64</v>
      </c>
      <c r="C50" s="18">
        <v>1962.7</v>
      </c>
      <c r="D50" s="18">
        <v>1962.7</v>
      </c>
      <c r="E50" s="18"/>
      <c r="F50" s="44">
        <v>223696.63</v>
      </c>
    </row>
    <row r="51" spans="1:6" ht="39.75" hidden="1" customHeight="1" x14ac:dyDescent="0.2">
      <c r="A51" s="16" t="s">
        <v>29</v>
      </c>
      <c r="B51" s="17" t="s">
        <v>28</v>
      </c>
      <c r="C51" s="18">
        <v>0</v>
      </c>
      <c r="D51" s="18">
        <v>0</v>
      </c>
      <c r="E51" s="18"/>
      <c r="F51" s="44">
        <v>0</v>
      </c>
    </row>
    <row r="52" spans="1:6" ht="27" customHeight="1" x14ac:dyDescent="0.2">
      <c r="A52" s="16" t="s">
        <v>92</v>
      </c>
      <c r="B52" s="17" t="s">
        <v>93</v>
      </c>
      <c r="C52" s="18">
        <v>1400</v>
      </c>
      <c r="D52" s="18">
        <v>1400</v>
      </c>
      <c r="E52" s="18"/>
      <c r="F52" s="44">
        <v>87500</v>
      </c>
    </row>
    <row r="53" spans="1:6" ht="23.25" customHeight="1" x14ac:dyDescent="0.2">
      <c r="A53" s="22" t="s">
        <v>30</v>
      </c>
      <c r="B53" s="13" t="s">
        <v>67</v>
      </c>
      <c r="C53" s="23">
        <f>SUM(C54:C56)</f>
        <v>130</v>
      </c>
      <c r="D53" s="23">
        <f>SUM(D54:D56)</f>
        <v>335.8</v>
      </c>
      <c r="E53" s="23">
        <f>SUM(E56:E56)</f>
        <v>0</v>
      </c>
      <c r="F53" s="48">
        <f>SUM(F54:F56)</f>
        <v>3414783.29</v>
      </c>
    </row>
    <row r="54" spans="1:6" ht="47.25" hidden="1" customHeight="1" x14ac:dyDescent="0.2">
      <c r="A54" s="16" t="s">
        <v>49</v>
      </c>
      <c r="B54" s="17" t="s">
        <v>48</v>
      </c>
      <c r="C54" s="20">
        <v>0</v>
      </c>
      <c r="D54" s="20">
        <v>203.8</v>
      </c>
      <c r="E54" s="20"/>
      <c r="F54" s="46">
        <v>0</v>
      </c>
    </row>
    <row r="55" spans="1:6" ht="57" customHeight="1" x14ac:dyDescent="0.2">
      <c r="A55" s="16" t="s">
        <v>72</v>
      </c>
      <c r="B55" s="17" t="s">
        <v>65</v>
      </c>
      <c r="C55" s="20">
        <v>130</v>
      </c>
      <c r="D55" s="20">
        <v>130</v>
      </c>
      <c r="E55" s="20"/>
      <c r="F55" s="46">
        <v>2638264.25</v>
      </c>
    </row>
    <row r="56" spans="1:6" ht="33.75" customHeight="1" x14ac:dyDescent="0.2">
      <c r="A56" s="16" t="s">
        <v>50</v>
      </c>
      <c r="B56" s="17" t="s">
        <v>66</v>
      </c>
      <c r="C56" s="18">
        <v>0</v>
      </c>
      <c r="D56" s="18">
        <v>2</v>
      </c>
      <c r="E56" s="18"/>
      <c r="F56" s="44">
        <v>776519.04</v>
      </c>
    </row>
    <row r="57" spans="1:6" ht="13.8" hidden="1" x14ac:dyDescent="0.2">
      <c r="A57" s="12" t="s">
        <v>94</v>
      </c>
      <c r="B57" s="13" t="s">
        <v>97</v>
      </c>
      <c r="C57" s="15">
        <v>0</v>
      </c>
      <c r="D57" s="15">
        <v>680.4</v>
      </c>
      <c r="E57" s="15"/>
      <c r="F57" s="43">
        <f>F58</f>
        <v>0</v>
      </c>
    </row>
    <row r="58" spans="1:6" ht="27.6" hidden="1" x14ac:dyDescent="0.2">
      <c r="A58" s="16" t="s">
        <v>73</v>
      </c>
      <c r="B58" s="17" t="s">
        <v>74</v>
      </c>
      <c r="C58" s="15"/>
      <c r="D58" s="15"/>
      <c r="E58" s="15"/>
      <c r="F58" s="46">
        <v>0</v>
      </c>
    </row>
    <row r="59" spans="1:6" ht="41.4" hidden="1" x14ac:dyDescent="0.2">
      <c r="A59" s="12" t="s">
        <v>95</v>
      </c>
      <c r="B59" s="13" t="s">
        <v>98</v>
      </c>
      <c r="C59" s="15">
        <v>0</v>
      </c>
      <c r="D59" s="15">
        <v>680.4</v>
      </c>
      <c r="E59" s="15"/>
      <c r="F59" s="43">
        <f>F60</f>
        <v>0</v>
      </c>
    </row>
    <row r="60" spans="1:6" ht="41.4" hidden="1" x14ac:dyDescent="0.2">
      <c r="A60" s="16" t="s">
        <v>96</v>
      </c>
      <c r="B60" s="17" t="s">
        <v>99</v>
      </c>
      <c r="C60" s="15"/>
      <c r="D60" s="15"/>
      <c r="E60" s="15"/>
      <c r="F60" s="46">
        <v>0</v>
      </c>
    </row>
    <row r="61" spans="1:6" ht="22.5" customHeight="1" x14ac:dyDescent="0.25">
      <c r="A61" s="24" t="s">
        <v>31</v>
      </c>
      <c r="B61" s="25"/>
      <c r="C61" s="19" t="e">
        <f>C12+C40+#REF!+#REF!+#REF!</f>
        <v>#REF!</v>
      </c>
      <c r="D61" s="19" t="e">
        <f>D12+D40+#REF!+#REF!+#REF!</f>
        <v>#REF!</v>
      </c>
      <c r="E61" s="19" t="e">
        <f>E12+E40+#REF!+#REF!+#REF!</f>
        <v>#REF!</v>
      </c>
      <c r="F61" s="45">
        <f>F12+F40</f>
        <v>9781862.7799999993</v>
      </c>
    </row>
    <row r="63" spans="1:6" x14ac:dyDescent="0.2">
      <c r="D63" s="6"/>
    </row>
    <row r="3404" spans="3:3" x14ac:dyDescent="0.2">
      <c r="C3404" s="5" t="s">
        <v>32</v>
      </c>
    </row>
  </sheetData>
  <mergeCells count="5">
    <mergeCell ref="A7:F7"/>
    <mergeCell ref="A9:A10"/>
    <mergeCell ref="B9:B10"/>
    <mergeCell ref="C9:D9"/>
    <mergeCell ref="F9:F10"/>
  </mergeCells>
  <pageMargins left="0.43307086614173229" right="0.15748031496062992" top="0.51181102362204722" bottom="0.31496062992125984" header="0.5511811023622047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дох. за 2022</vt:lpstr>
      <vt:lpstr>'дох. за 2022'!Заголовки_для_печати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User</cp:lastModifiedBy>
  <cp:lastPrinted>2025-03-27T09:49:27Z</cp:lastPrinted>
  <dcterms:created xsi:type="dcterms:W3CDTF">2015-03-11T05:35:40Z</dcterms:created>
  <dcterms:modified xsi:type="dcterms:W3CDTF">2025-03-27T09:49:30Z</dcterms:modified>
</cp:coreProperties>
</file>